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/>
  <mc:AlternateContent xmlns:mc="http://schemas.openxmlformats.org/markup-compatibility/2006">
    <mc:Choice Requires="x15">
      <x15ac:absPath xmlns:x15ac="http://schemas.microsoft.com/office/spreadsheetml/2010/11/ac" url="\\SERWERX\BackpuPC\K. Targoński\A\Gmina Pabianice\IV przetarg\"/>
    </mc:Choice>
  </mc:AlternateContent>
  <xr:revisionPtr revIDLastSave="0" documentId="13_ncr:1_{811B5449-18C8-4BC9-9478-1FE6DED00C1F}" xr6:coauthVersionLast="43" xr6:coauthVersionMax="43" xr10:uidLastSave="{00000000-0000-0000-0000-000000000000}"/>
  <bookViews>
    <workbookView xWindow="-108" yWindow="-108" windowWidth="23256" windowHeight="12576" tabRatio="211" xr2:uid="{00000000-000D-0000-FFFF-FFFF00000000}"/>
  </bookViews>
  <sheets>
    <sheet name="Arkusz1" sheetId="1" r:id="rId1"/>
  </sheets>
  <definedNames>
    <definedName name="_xlnm._FilterDatabase" localSheetId="0" hidden="1">Arkusz1!$A$10:$W$18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U16" i="1" l="1"/>
  <c r="U15" i="1"/>
  <c r="U14" i="1"/>
  <c r="U13" i="1"/>
  <c r="U12" i="1"/>
  <c r="U11" i="1"/>
  <c r="K16" i="1" l="1"/>
  <c r="K15" i="1"/>
  <c r="K14" i="1"/>
  <c r="K13" i="1"/>
  <c r="K12" i="1"/>
  <c r="W14" i="1" l="1"/>
  <c r="X14" i="1" s="1"/>
  <c r="K11" i="1"/>
  <c r="W11" i="1" l="1"/>
  <c r="X11" i="1" s="1"/>
  <c r="W13" i="1"/>
  <c r="X13" i="1" s="1"/>
  <c r="W15" i="1"/>
  <c r="X15" i="1" s="1"/>
  <c r="W12" i="1" l="1"/>
  <c r="X12" i="1" s="1"/>
  <c r="W16" i="1" l="1"/>
  <c r="X16" i="1" s="1"/>
  <c r="W17" i="1" l="1"/>
  <c r="X1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User4</author>
  </authors>
  <commentList>
    <comment ref="I3" authorId="0" shapeId="0" xr:uid="{7936E2DD-8123-4143-912B-422390D92ADA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Jedna cena dla wszystkich grup taryfowych.</t>
        </r>
      </text>
    </comment>
    <comment ref="R11" authorId="0" shapeId="0" xr:uid="{22B9AC3B-B099-41ED-BD8B-82C19C2D9DE9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</t>
        </r>
      </text>
    </comment>
    <comment ref="R12" authorId="0" shapeId="0" xr:uid="{6082AF2D-8F3D-41C3-9F7C-1518DF317AE7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</t>
        </r>
      </text>
    </comment>
    <comment ref="R13" authorId="0" shapeId="0" xr:uid="{C3E74EBF-C92F-415F-B1DD-87135F217DC3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</t>
        </r>
      </text>
    </comment>
    <comment ref="R14" authorId="0" shapeId="0" xr:uid="{05E70739-0D58-45B0-9734-BCFC4D1D2F04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</t>
        </r>
      </text>
    </comment>
    <comment ref="D15" authorId="0" shapeId="0" xr:uid="{7F16688D-E04B-448F-ADE2-2E3E35F3A507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liczba punktów poboru</t>
        </r>
      </text>
    </comment>
    <comment ref="P15" authorId="0" shapeId="0" xr:uid="{280FD5F9-EE8E-4702-B7D8-77D4650CEC5B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układ 1 fazowy</t>
        </r>
      </text>
    </comment>
    <comment ref="Q15" authorId="0" shapeId="0" xr:uid="{A24D0A60-A00B-4471-B2D2-97F0F5EDE0A5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roczne zużycie od 500 do 1200 kWh </t>
        </r>
      </text>
    </comment>
    <comment ref="R15" authorId="0" shapeId="0" xr:uid="{06CDF0F5-474E-4C32-BE73-E7B710F72B46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</t>
        </r>
      </text>
    </comment>
    <comment ref="Q16" authorId="0" shapeId="0" xr:uid="{02DE8797-EA5D-4936-A54D-D7EE882D2072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nN</t>
        </r>
      </text>
    </comment>
  </commentList>
</comments>
</file>

<file path=xl/sharedStrings.xml><?xml version="1.0" encoding="utf-8"?>
<sst xmlns="http://schemas.openxmlformats.org/spreadsheetml/2006/main" count="36" uniqueCount="33">
  <si>
    <t>Lp.</t>
  </si>
  <si>
    <t>Grupa taryfowa</t>
  </si>
  <si>
    <t>Zużycie  szacowane w kWh w strefach</t>
  </si>
  <si>
    <t>Opłata handlowa    (zł/m-c)</t>
  </si>
  <si>
    <t>Składnik zmienny stawki sieciowej (zł/kWh)</t>
  </si>
  <si>
    <t>Stawka jakościowa (zł/kWh)</t>
  </si>
  <si>
    <t>Składnik stały stawki sieciowej (zł/kW/m-c)</t>
  </si>
  <si>
    <t>Stawka opłaty przejściowej (zł/kW/m-c)</t>
  </si>
  <si>
    <t>Całodobowa</t>
  </si>
  <si>
    <t>Szczyt/dzienna</t>
  </si>
  <si>
    <t>Pozaszczytowa/nocna</t>
  </si>
  <si>
    <t>Łącznie</t>
  </si>
  <si>
    <t>C11</t>
  </si>
  <si>
    <t>C12a</t>
  </si>
  <si>
    <t>G11</t>
  </si>
  <si>
    <t>C11o</t>
  </si>
  <si>
    <t>Cena jednostkowa za energię czynną (zł/kWh)</t>
  </si>
  <si>
    <t>Liczba 
miesięcy</t>
  </si>
  <si>
    <t>SUMA:</t>
  </si>
  <si>
    <t>Liczba punktów poboru</t>
  </si>
  <si>
    <r>
      <t xml:space="preserve">Moc 
umowna 
(kW)*
</t>
    </r>
    <r>
      <rPr>
        <b/>
        <sz val="7"/>
        <rFont val="Calibri"/>
        <family val="2"/>
        <charset val="238"/>
        <scheme val="minor"/>
      </rPr>
      <t xml:space="preserve">
*dla grup taryofwych Gxx:
Liczba punktów poboru</t>
    </r>
  </si>
  <si>
    <t>Stawka opłaty abonamentowej (zł/PPE/m-c)</t>
  </si>
  <si>
    <r>
      <t xml:space="preserve">Suma kosztów 
energii czynnej
</t>
    </r>
    <r>
      <rPr>
        <sz val="8"/>
        <rFont val="Calibri"/>
        <family val="2"/>
        <charset val="238"/>
        <scheme val="minor"/>
      </rPr>
      <t xml:space="preserve">
(kol. 6 + kol. 7 
+ kol. 8) × kol. 9
(zaokrąglenie do 
2 miejsc po przecinku)</t>
    </r>
  </si>
  <si>
    <t>Opłata OZE 
(zł/kWh)</t>
  </si>
  <si>
    <t>C12o</t>
  </si>
  <si>
    <t>R</t>
  </si>
  <si>
    <t>Koszt usługi dystrybucji (netto)</t>
  </si>
  <si>
    <t>Koszt zakupu energii elektrycznej (netto)</t>
  </si>
  <si>
    <r>
      <t xml:space="preserve">                                                                                                                                   </t>
    </r>
    <r>
      <rPr>
        <b/>
        <sz val="14"/>
        <rFont val="Calibri"/>
        <family val="2"/>
        <charset val="238"/>
        <scheme val="minor"/>
      </rPr>
      <t xml:space="preserve">FORMULARZ CENOWY    </t>
    </r>
    <r>
      <rPr>
        <sz val="10"/>
        <rFont val="Calibri"/>
        <family val="2"/>
        <charset val="238"/>
        <scheme val="minor"/>
      </rPr>
      <t xml:space="preserve">                                       </t>
    </r>
    <r>
      <rPr>
        <b/>
        <sz val="12"/>
        <rFont val="Calibri"/>
        <family val="2"/>
        <charset val="238"/>
        <scheme val="minor"/>
      </rPr>
      <t xml:space="preserve">          Załącznik nr 3 do SIWZ</t>
    </r>
  </si>
  <si>
    <r>
      <t xml:space="preserve">Łączne koszty zakupu energii oraz usługi dystrybucji (netto)
bez podatku VAT
</t>
    </r>
    <r>
      <rPr>
        <sz val="8"/>
        <rFont val="Calibri"/>
        <family val="2"/>
        <charset val="238"/>
        <scheme val="minor"/>
      </rPr>
      <t xml:space="preserve">
kol. 11 + kol. 21</t>
    </r>
  </si>
  <si>
    <r>
      <t xml:space="preserve">Łączne koszty zakupu energii oraz usługi dystrybucji (brutto)
</t>
    </r>
    <r>
      <rPr>
        <sz val="8"/>
        <rFont val="Calibri"/>
        <family val="2"/>
        <charset val="238"/>
        <scheme val="minor"/>
      </rPr>
      <t xml:space="preserve">
kol. 22 × 1,23
(zaokrąglenie do 
2 miejsc po przecinku)</t>
    </r>
  </si>
  <si>
    <t>Opłata kogeneracyjna 
(zł/kWh)</t>
  </si>
  <si>
    <r>
      <t xml:space="preserve">Suma kosztów dystrybucji
</t>
    </r>
    <r>
      <rPr>
        <sz val="8"/>
        <rFont val="Calibri"/>
        <family val="2"/>
        <charset val="238"/>
        <scheme val="minor"/>
      </rPr>
      <t xml:space="preserve">
(kol. 12 + kol. 15 + kol. 19 + kol. 20) × kol. 6 
+ (kol. 13 + kol. 15 + kol. 19 + kol. 20) × kol. 7 
+ (kol. 14 + kol. 15 + kol. 19 + kol. 20) × kol. 8
+
(kol. 16 + kol. 17) 
× kol. 4 × kol. 5
+
kol. 18 × kol 3 × kol. 5
(zaokrąglenie do 
2 miejsc po przecinku)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</si>
</sst>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#,##0.00\ &quot;zł&quot;"/>
    <numFmt numFmtId="165" formatCode="0.0000"/>
    <numFmt numFmtId="166" formatCode="#,##0.00\ &quot;zł&quot;;\-#,##0.00\ &quot;zł&quot;;"/>
    <numFmt numFmtId="167" formatCode="0.00000"/>
  </numFmts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7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rgb="FFFFFFCC"/>
        <bgColor indexed="3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1"/>
      </patternFill>
    </fill>
    <fill>
      <patternFill patternType="solid">
        <fgColor theme="0"/>
        <bgColor indexed="3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ill="0" applyBorder="0" applyAlignment="0" applyProtection="0"/>
  </cellStyleXfs>
  <cellXfs count="37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Border="1"/>
    <xf numFmtId="0" fontId="2" fillId="0" borderId="0" xfId="0" applyFont="1"/>
    <xf numFmtId="3" fontId="0" fillId="0" borderId="0" xfId="0" applyNumberFormat="1" applyBorder="1"/>
    <xf numFmtId="3" fontId="3" fillId="0" borderId="0" xfId="0" applyNumberFormat="1" applyFont="1" applyBorder="1"/>
    <xf numFmtId="0" fontId="3" fillId="0" borderId="0" xfId="0" applyFont="1" applyBorder="1"/>
    <xf numFmtId="3" fontId="0" fillId="0" borderId="0" xfId="0" applyNumberFormat="1"/>
    <xf numFmtId="1" fontId="0" fillId="0" borderId="0" xfId="0" applyNumberFormat="1"/>
    <xf numFmtId="2" fontId="0" fillId="0" borderId="0" xfId="0" applyNumberFormat="1" applyBorder="1"/>
    <xf numFmtId="164" fontId="7" fillId="5" borderId="1" xfId="1" applyNumberFormat="1" applyFont="1" applyFill="1" applyBorder="1" applyAlignment="1">
      <alignment horizontal="center" vertical="center"/>
    </xf>
    <xf numFmtId="164" fontId="0" fillId="0" borderId="0" xfId="0" applyNumberFormat="1"/>
    <xf numFmtId="0" fontId="7" fillId="4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NumberFormat="1" applyFont="1" applyFill="1" applyBorder="1" applyAlignment="1">
      <alignment horizontal="center" vertical="center"/>
    </xf>
    <xf numFmtId="3" fontId="7" fillId="5" borderId="1" xfId="0" applyNumberFormat="1" applyFont="1" applyFill="1" applyBorder="1" applyAlignment="1">
      <alignment horizontal="center" vertical="center"/>
    </xf>
    <xf numFmtId="3" fontId="7" fillId="6" borderId="1" xfId="0" applyNumberFormat="1" applyFont="1" applyFill="1" applyBorder="1" applyAlignment="1">
      <alignment horizontal="center" vertical="center"/>
    </xf>
    <xf numFmtId="3" fontId="7" fillId="7" borderId="1" xfId="0" applyNumberFormat="1" applyFont="1" applyFill="1" applyBorder="1" applyAlignment="1">
      <alignment horizontal="center" vertical="center"/>
    </xf>
    <xf numFmtId="166" fontId="7" fillId="5" borderId="1" xfId="0" applyNumberFormat="1" applyFont="1" applyFill="1" applyBorder="1" applyAlignment="1">
      <alignment horizontal="center" vertical="center"/>
    </xf>
    <xf numFmtId="165" fontId="7" fillId="7" borderId="1" xfId="0" applyNumberFormat="1" applyFont="1" applyFill="1" applyBorder="1" applyAlignment="1">
      <alignment horizontal="center" vertical="center"/>
    </xf>
    <xf numFmtId="165" fontId="7" fillId="6" borderId="1" xfId="0" applyNumberFormat="1" applyFont="1" applyFill="1" applyBorder="1" applyAlignment="1">
      <alignment horizontal="center" vertical="center"/>
    </xf>
    <xf numFmtId="165" fontId="3" fillId="5" borderId="1" xfId="0" applyNumberFormat="1" applyFont="1" applyFill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/>
    </xf>
    <xf numFmtId="165" fontId="7" fillId="5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4" borderId="1" xfId="0" applyFont="1" applyFill="1" applyBorder="1" applyAlignment="1">
      <alignment horizontal="center"/>
    </xf>
    <xf numFmtId="167" fontId="3" fillId="5" borderId="1" xfId="0" applyNumberFormat="1" applyFont="1" applyFill="1" applyBorder="1" applyAlignment="1">
      <alignment horizontal="center" vertical="center"/>
    </xf>
    <xf numFmtId="0" fontId="3" fillId="0" borderId="0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164" fontId="7" fillId="5" borderId="1" xfId="1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</cellXfs>
  <cellStyles count="2">
    <cellStyle name="Normalny" xfId="0" builtinId="0"/>
    <cellStyle name="Walutowy" xfId="1" builtinId="4"/>
  </cellStyles>
  <dxfs count="1"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E6E64C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D32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36"/>
  <sheetViews>
    <sheetView tabSelected="1" topLeftCell="A4" zoomScale="130" zoomScaleNormal="130" workbookViewId="0">
      <selection activeCell="D16" sqref="D16"/>
    </sheetView>
  </sheetViews>
  <sheetFormatPr defaultColWidth="11.5546875" defaultRowHeight="13.2" x14ac:dyDescent="0.25"/>
  <cols>
    <col min="1" max="1" width="4.44140625" customWidth="1"/>
    <col min="2" max="2" width="6.5546875" customWidth="1"/>
    <col min="3" max="3" width="8.109375" customWidth="1"/>
    <col min="4" max="4" width="8.33203125" customWidth="1"/>
    <col min="5" max="5" width="11.5546875" customWidth="1"/>
    <col min="6" max="6" width="9.6640625" customWidth="1"/>
    <col min="7" max="7" width="10.88671875" customWidth="1"/>
    <col min="8" max="8" width="9.88671875" customWidth="1"/>
    <col min="9" max="9" width="11" customWidth="1"/>
    <col min="10" max="10" width="8" customWidth="1"/>
    <col min="11" max="11" width="13.5546875" customWidth="1"/>
    <col min="12" max="14" width="10.6640625" customWidth="1"/>
    <col min="15" max="17" width="9.109375" customWidth="1"/>
    <col min="18" max="20" width="12.109375" customWidth="1"/>
    <col min="21" max="21" width="28" customWidth="1"/>
    <col min="22" max="22" width="0" hidden="1" customWidth="1"/>
    <col min="23" max="24" width="13.33203125" customWidth="1"/>
  </cols>
  <sheetData>
    <row r="1" spans="1:30" ht="41.85" customHeight="1" x14ac:dyDescent="0.35">
      <c r="A1" s="27" t="s">
        <v>28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6"/>
      <c r="X1" s="1"/>
      <c r="Y1" s="2"/>
      <c r="Z1" s="2"/>
      <c r="AA1" s="2"/>
      <c r="AB1" s="2"/>
      <c r="AC1" s="2"/>
      <c r="AD1" s="2"/>
    </row>
    <row r="2" spans="1:30" s="3" customFormat="1" ht="21.6" customHeight="1" x14ac:dyDescent="0.2">
      <c r="A2" s="28" t="s">
        <v>0</v>
      </c>
      <c r="B2" s="28" t="s">
        <v>1</v>
      </c>
      <c r="C2" s="28" t="s">
        <v>19</v>
      </c>
      <c r="D2" s="28" t="s">
        <v>20</v>
      </c>
      <c r="E2" s="28" t="s">
        <v>17</v>
      </c>
      <c r="F2" s="28" t="s">
        <v>2</v>
      </c>
      <c r="G2" s="28"/>
      <c r="H2" s="28"/>
      <c r="I2" s="30" t="s">
        <v>27</v>
      </c>
      <c r="J2" s="30"/>
      <c r="K2" s="30"/>
      <c r="L2" s="28" t="s">
        <v>26</v>
      </c>
      <c r="M2" s="30"/>
      <c r="N2" s="30"/>
      <c r="O2" s="30"/>
      <c r="P2" s="30"/>
      <c r="Q2" s="30"/>
      <c r="R2" s="30"/>
      <c r="S2" s="30"/>
      <c r="T2" s="30"/>
      <c r="U2" s="30"/>
      <c r="V2" s="30"/>
      <c r="W2" s="30" t="s">
        <v>11</v>
      </c>
      <c r="X2" s="30"/>
    </row>
    <row r="3" spans="1:30" s="3" customFormat="1" ht="47.25" customHeight="1" x14ac:dyDescent="0.2">
      <c r="A3" s="28"/>
      <c r="B3" s="28"/>
      <c r="C3" s="28"/>
      <c r="D3" s="28"/>
      <c r="E3" s="28"/>
      <c r="F3" s="28"/>
      <c r="G3" s="28"/>
      <c r="H3" s="28"/>
      <c r="I3" s="31" t="s">
        <v>16</v>
      </c>
      <c r="J3" s="28" t="s">
        <v>3</v>
      </c>
      <c r="K3" s="28" t="s">
        <v>22</v>
      </c>
      <c r="L3" s="28" t="s">
        <v>4</v>
      </c>
      <c r="M3" s="28"/>
      <c r="N3" s="28"/>
      <c r="O3" s="28" t="s">
        <v>5</v>
      </c>
      <c r="P3" s="28" t="s">
        <v>6</v>
      </c>
      <c r="Q3" s="28" t="s">
        <v>7</v>
      </c>
      <c r="R3" s="28" t="s">
        <v>21</v>
      </c>
      <c r="S3" s="28" t="s">
        <v>23</v>
      </c>
      <c r="T3" s="28" t="s">
        <v>31</v>
      </c>
      <c r="U3" s="28" t="s">
        <v>32</v>
      </c>
      <c r="V3" s="28"/>
      <c r="W3" s="28" t="s">
        <v>29</v>
      </c>
      <c r="X3" s="28" t="s">
        <v>30</v>
      </c>
    </row>
    <row r="4" spans="1:30" s="3" customFormat="1" ht="12.75" customHeight="1" x14ac:dyDescent="0.2">
      <c r="A4" s="28"/>
      <c r="B4" s="28"/>
      <c r="C4" s="28"/>
      <c r="D4" s="29"/>
      <c r="E4" s="29"/>
      <c r="F4" s="28" t="s">
        <v>8</v>
      </c>
      <c r="G4" s="28" t="s">
        <v>9</v>
      </c>
      <c r="H4" s="28" t="s">
        <v>10</v>
      </c>
      <c r="I4" s="32"/>
      <c r="J4" s="28"/>
      <c r="K4" s="28"/>
      <c r="L4" s="28" t="s">
        <v>8</v>
      </c>
      <c r="M4" s="28" t="s">
        <v>9</v>
      </c>
      <c r="N4" s="28" t="s">
        <v>10</v>
      </c>
      <c r="O4" s="28"/>
      <c r="P4" s="28"/>
      <c r="Q4" s="28"/>
      <c r="R4" s="28"/>
      <c r="S4" s="28"/>
      <c r="T4" s="28"/>
      <c r="U4" s="28"/>
      <c r="V4" s="28"/>
      <c r="W4" s="28"/>
      <c r="X4" s="28"/>
    </row>
    <row r="5" spans="1:30" s="3" customFormat="1" ht="10.199999999999999" x14ac:dyDescent="0.2">
      <c r="A5" s="28"/>
      <c r="B5" s="28"/>
      <c r="C5" s="28"/>
      <c r="D5" s="29"/>
      <c r="E5" s="29"/>
      <c r="F5" s="28"/>
      <c r="G5" s="28"/>
      <c r="H5" s="28"/>
      <c r="I5" s="32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</row>
    <row r="6" spans="1:30" s="3" customFormat="1" ht="10.199999999999999" x14ac:dyDescent="0.2">
      <c r="A6" s="28"/>
      <c r="B6" s="28"/>
      <c r="C6" s="28"/>
      <c r="D6" s="29"/>
      <c r="E6" s="29"/>
      <c r="F6" s="29"/>
      <c r="G6" s="29"/>
      <c r="H6" s="29"/>
      <c r="I6" s="32"/>
      <c r="J6" s="29"/>
      <c r="K6" s="29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</row>
    <row r="7" spans="1:30" s="3" customFormat="1" ht="22.5" customHeight="1" x14ac:dyDescent="0.2">
      <c r="A7" s="28"/>
      <c r="B7" s="28"/>
      <c r="C7" s="28"/>
      <c r="D7" s="29"/>
      <c r="E7" s="29"/>
      <c r="F7" s="29"/>
      <c r="G7" s="29"/>
      <c r="H7" s="29"/>
      <c r="I7" s="32"/>
      <c r="J7" s="29"/>
      <c r="K7" s="29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</row>
    <row r="8" spans="1:30" ht="12.75" hidden="1" customHeight="1" x14ac:dyDescent="0.25">
      <c r="A8" s="28"/>
      <c r="B8" s="28"/>
      <c r="C8" s="28"/>
      <c r="D8" s="29"/>
      <c r="E8" s="29"/>
      <c r="F8" s="29"/>
      <c r="G8" s="29"/>
      <c r="H8" s="29"/>
      <c r="I8" s="32"/>
      <c r="J8" s="29"/>
      <c r="K8" s="29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</row>
    <row r="9" spans="1:30" ht="46.5" customHeight="1" x14ac:dyDescent="0.25">
      <c r="A9" s="28"/>
      <c r="B9" s="28"/>
      <c r="C9" s="28"/>
      <c r="D9" s="29"/>
      <c r="E9" s="29"/>
      <c r="F9" s="29"/>
      <c r="G9" s="29"/>
      <c r="H9" s="29"/>
      <c r="I9" s="33"/>
      <c r="J9" s="29"/>
      <c r="K9" s="29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</row>
    <row r="10" spans="1:30" ht="13.8" x14ac:dyDescent="0.3">
      <c r="A10" s="12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12">
        <v>9</v>
      </c>
      <c r="J10" s="12">
        <v>10</v>
      </c>
      <c r="K10" s="12">
        <v>11</v>
      </c>
      <c r="L10" s="12">
        <v>12</v>
      </c>
      <c r="M10" s="12">
        <v>13</v>
      </c>
      <c r="N10" s="12">
        <v>14</v>
      </c>
      <c r="O10" s="12">
        <v>15</v>
      </c>
      <c r="P10" s="12">
        <v>16</v>
      </c>
      <c r="Q10" s="12">
        <v>17</v>
      </c>
      <c r="R10" s="12">
        <v>18</v>
      </c>
      <c r="S10" s="12">
        <v>19</v>
      </c>
      <c r="T10" s="25">
        <v>20</v>
      </c>
      <c r="U10" s="36">
        <v>21</v>
      </c>
      <c r="V10" s="36"/>
      <c r="W10" s="12">
        <v>22</v>
      </c>
      <c r="X10" s="12">
        <v>23</v>
      </c>
    </row>
    <row r="11" spans="1:30" ht="27.6" customHeight="1" x14ac:dyDescent="0.25">
      <c r="A11" s="13">
        <v>1</v>
      </c>
      <c r="B11" s="13" t="s">
        <v>12</v>
      </c>
      <c r="C11" s="13">
        <v>26</v>
      </c>
      <c r="D11" s="14">
        <v>503</v>
      </c>
      <c r="E11" s="14">
        <v>12</v>
      </c>
      <c r="F11" s="15">
        <v>644926</v>
      </c>
      <c r="G11" s="15"/>
      <c r="H11" s="16"/>
      <c r="I11" s="34"/>
      <c r="J11" s="13">
        <v>0</v>
      </c>
      <c r="K11" s="18">
        <f>ROUND((F11+G11+H11)*$I$11,2)</f>
        <v>0</v>
      </c>
      <c r="L11" s="19">
        <v>0.15870000000000001</v>
      </c>
      <c r="M11" s="20"/>
      <c r="N11" s="19"/>
      <c r="O11" s="21">
        <v>1.2999999999999999E-2</v>
      </c>
      <c r="P11" s="22">
        <v>3.87</v>
      </c>
      <c r="Q11" s="22">
        <v>0.08</v>
      </c>
      <c r="R11" s="22">
        <v>2.25</v>
      </c>
      <c r="S11" s="21">
        <v>0</v>
      </c>
      <c r="T11" s="26">
        <v>1.58E-3</v>
      </c>
      <c r="U11" s="35">
        <f>ROUND((L11+O11+S11+T11)*F11+(M11+O11+S11+T11)*G11+(N11+O11+S11+T11)*H11
+(P11+Q11)*D11*E11
+R11*C11*E11,2)</f>
        <v>136296.98000000001</v>
      </c>
      <c r="V11" s="35"/>
      <c r="W11" s="10">
        <f t="shared" ref="W11:W16" si="0">K11+U11</f>
        <v>136296.98000000001</v>
      </c>
      <c r="X11" s="10">
        <f>ROUND(W11*1.23,2)</f>
        <v>167645.29</v>
      </c>
    </row>
    <row r="12" spans="1:30" ht="27.6" customHeight="1" x14ac:dyDescent="0.25">
      <c r="A12" s="13">
        <v>2</v>
      </c>
      <c r="B12" s="13" t="s">
        <v>15</v>
      </c>
      <c r="C12" s="13">
        <v>15</v>
      </c>
      <c r="D12" s="14">
        <v>35.5</v>
      </c>
      <c r="E12" s="14">
        <v>12</v>
      </c>
      <c r="F12" s="17">
        <v>41002</v>
      </c>
      <c r="G12" s="17"/>
      <c r="H12" s="15"/>
      <c r="I12" s="34"/>
      <c r="J12" s="13">
        <v>0</v>
      </c>
      <c r="K12" s="18">
        <f t="shared" ref="K12:K16" si="1">ROUND((F12+G12+H12)*$I$11,2)</f>
        <v>0</v>
      </c>
      <c r="L12" s="19">
        <v>0.1047</v>
      </c>
      <c r="M12" s="23"/>
      <c r="N12" s="23"/>
      <c r="O12" s="21">
        <v>1.2999999999999999E-2</v>
      </c>
      <c r="P12" s="22">
        <v>10.42</v>
      </c>
      <c r="Q12" s="22">
        <v>0.08</v>
      </c>
      <c r="R12" s="22">
        <v>2.25</v>
      </c>
      <c r="S12" s="21">
        <v>0</v>
      </c>
      <c r="T12" s="26">
        <v>1.58E-3</v>
      </c>
      <c r="U12" s="35">
        <f t="shared" ref="U12:U16" si="2">ROUND((L12+O12+S12+T12)*F12+(M12+O12+S12+T12)*G12+(N12+O12+S12+T12)*H12
+(P12+Q12)*D12*E12
+R12*C12*E12,2)</f>
        <v>9768.7199999999993</v>
      </c>
      <c r="V12" s="35"/>
      <c r="W12" s="10">
        <f t="shared" si="0"/>
        <v>9768.7199999999993</v>
      </c>
      <c r="X12" s="10">
        <f t="shared" ref="X12:X16" si="3">ROUND(W12*1.23,2)</f>
        <v>12015.53</v>
      </c>
    </row>
    <row r="13" spans="1:30" ht="27.6" customHeight="1" x14ac:dyDescent="0.25">
      <c r="A13" s="13">
        <v>3</v>
      </c>
      <c r="B13" s="13" t="s">
        <v>13</v>
      </c>
      <c r="C13" s="13">
        <v>3</v>
      </c>
      <c r="D13" s="14">
        <v>60</v>
      </c>
      <c r="E13" s="14">
        <v>12</v>
      </c>
      <c r="F13" s="17"/>
      <c r="G13" s="17">
        <v>23266</v>
      </c>
      <c r="H13" s="15">
        <v>44580</v>
      </c>
      <c r="I13" s="34"/>
      <c r="J13" s="13">
        <v>0</v>
      </c>
      <c r="K13" s="18">
        <f t="shared" si="1"/>
        <v>0</v>
      </c>
      <c r="L13" s="19"/>
      <c r="M13" s="20">
        <v>0.1923</v>
      </c>
      <c r="N13" s="19">
        <v>0.1172</v>
      </c>
      <c r="O13" s="21">
        <v>1.2999999999999999E-2</v>
      </c>
      <c r="P13" s="22">
        <v>4.0199999999999996</v>
      </c>
      <c r="Q13" s="22">
        <v>0.08</v>
      </c>
      <c r="R13" s="22">
        <v>2.25</v>
      </c>
      <c r="S13" s="21">
        <v>0</v>
      </c>
      <c r="T13" s="26">
        <v>1.58E-3</v>
      </c>
      <c r="U13" s="35">
        <f t="shared" si="2"/>
        <v>13721.02</v>
      </c>
      <c r="V13" s="35"/>
      <c r="W13" s="10">
        <f t="shared" si="0"/>
        <v>13721.02</v>
      </c>
      <c r="X13" s="10">
        <f t="shared" si="3"/>
        <v>16876.849999999999</v>
      </c>
    </row>
    <row r="14" spans="1:30" ht="27.6" customHeight="1" x14ac:dyDescent="0.25">
      <c r="A14" s="13">
        <v>4</v>
      </c>
      <c r="B14" s="13" t="s">
        <v>24</v>
      </c>
      <c r="C14" s="13">
        <v>51</v>
      </c>
      <c r="D14" s="14">
        <v>134.9</v>
      </c>
      <c r="E14" s="14">
        <v>12</v>
      </c>
      <c r="F14" s="17"/>
      <c r="G14" s="17">
        <v>190628</v>
      </c>
      <c r="H14" s="15">
        <v>230191</v>
      </c>
      <c r="I14" s="34"/>
      <c r="J14" s="13">
        <v>0</v>
      </c>
      <c r="K14" s="18">
        <f t="shared" si="1"/>
        <v>0</v>
      </c>
      <c r="L14" s="19"/>
      <c r="M14" s="20">
        <v>0.11360000000000001</v>
      </c>
      <c r="N14" s="19">
        <v>7.7799999999999994E-2</v>
      </c>
      <c r="O14" s="21">
        <v>1.2999999999999999E-2</v>
      </c>
      <c r="P14" s="22">
        <v>16.77</v>
      </c>
      <c r="Q14" s="22">
        <v>0.08</v>
      </c>
      <c r="R14" s="22">
        <v>2.25</v>
      </c>
      <c r="S14" s="21">
        <v>0</v>
      </c>
      <c r="T14" s="26">
        <v>1.58E-3</v>
      </c>
      <c r="U14" s="35">
        <f t="shared" si="2"/>
        <v>74353.52</v>
      </c>
      <c r="V14" s="35"/>
      <c r="W14" s="10">
        <f t="shared" ref="W14" si="4">K14+U14</f>
        <v>74353.52</v>
      </c>
      <c r="X14" s="10">
        <f t="shared" ref="X14" si="5">ROUND(W14*1.23,2)</f>
        <v>91454.83</v>
      </c>
    </row>
    <row r="15" spans="1:30" ht="27.6" customHeight="1" x14ac:dyDescent="0.25">
      <c r="A15" s="13">
        <v>5</v>
      </c>
      <c r="B15" s="13" t="s">
        <v>14</v>
      </c>
      <c r="C15" s="13">
        <v>2</v>
      </c>
      <c r="D15" s="14">
        <v>2</v>
      </c>
      <c r="E15" s="14">
        <v>12</v>
      </c>
      <c r="F15" s="17">
        <v>1614</v>
      </c>
      <c r="G15" s="17"/>
      <c r="H15" s="15"/>
      <c r="I15" s="34"/>
      <c r="J15" s="13">
        <v>0</v>
      </c>
      <c r="K15" s="18">
        <f t="shared" si="1"/>
        <v>0</v>
      </c>
      <c r="L15" s="19">
        <v>0.20499999999999999</v>
      </c>
      <c r="M15" s="20"/>
      <c r="N15" s="19"/>
      <c r="O15" s="21">
        <v>1.2999999999999999E-2</v>
      </c>
      <c r="P15" s="22">
        <v>3.01</v>
      </c>
      <c r="Q15" s="22">
        <v>0.1</v>
      </c>
      <c r="R15" s="22">
        <v>2.25</v>
      </c>
      <c r="S15" s="21">
        <v>0</v>
      </c>
      <c r="T15" s="26">
        <v>1.58E-3</v>
      </c>
      <c r="U15" s="35">
        <f t="shared" si="2"/>
        <v>483.04</v>
      </c>
      <c r="V15" s="35"/>
      <c r="W15" s="10">
        <f t="shared" si="0"/>
        <v>483.04</v>
      </c>
      <c r="X15" s="10">
        <f t="shared" si="3"/>
        <v>594.14</v>
      </c>
    </row>
    <row r="16" spans="1:30" ht="27.6" customHeight="1" x14ac:dyDescent="0.25">
      <c r="A16" s="13">
        <v>6</v>
      </c>
      <c r="B16" s="13" t="s">
        <v>25</v>
      </c>
      <c r="C16" s="13">
        <v>1</v>
      </c>
      <c r="D16" s="14">
        <v>1</v>
      </c>
      <c r="E16" s="14">
        <v>12</v>
      </c>
      <c r="F16" s="15">
        <v>4065</v>
      </c>
      <c r="G16" s="15"/>
      <c r="H16" s="16"/>
      <c r="I16" s="34"/>
      <c r="J16" s="13">
        <v>0</v>
      </c>
      <c r="K16" s="18">
        <f t="shared" si="1"/>
        <v>0</v>
      </c>
      <c r="L16" s="23">
        <v>0.21879999999999999</v>
      </c>
      <c r="M16" s="20"/>
      <c r="N16" s="19"/>
      <c r="O16" s="21">
        <v>1.2999999999999999E-2</v>
      </c>
      <c r="P16" s="22">
        <v>3.49</v>
      </c>
      <c r="Q16" s="22">
        <v>0.08</v>
      </c>
      <c r="R16" s="22">
        <v>0</v>
      </c>
      <c r="S16" s="21">
        <v>0</v>
      </c>
      <c r="T16" s="26">
        <v>1.58E-3</v>
      </c>
      <c r="U16" s="35">
        <f t="shared" si="2"/>
        <v>991.53</v>
      </c>
      <c r="V16" s="35"/>
      <c r="W16" s="10">
        <f t="shared" si="0"/>
        <v>991.53</v>
      </c>
      <c r="X16" s="10">
        <f t="shared" si="3"/>
        <v>1219.58</v>
      </c>
    </row>
    <row r="17" spans="1:24" ht="21.75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13" t="s">
        <v>18</v>
      </c>
      <c r="V17" s="13"/>
      <c r="W17" s="10">
        <f>SUM(W11:W16)</f>
        <v>235614.81</v>
      </c>
      <c r="X17" s="10">
        <f>SUM(X11:X16)</f>
        <v>289806.22000000003</v>
      </c>
    </row>
    <row r="18" spans="1:24" ht="13.8" x14ac:dyDescent="0.3">
      <c r="A18" s="5"/>
      <c r="B18" s="6"/>
      <c r="C18" s="6"/>
      <c r="D18" s="6"/>
      <c r="E18" s="2"/>
      <c r="F18" s="2"/>
      <c r="G18" s="2"/>
      <c r="H18" s="2"/>
      <c r="I18" s="2"/>
      <c r="J18" s="2"/>
      <c r="K18" s="2"/>
    </row>
    <row r="19" spans="1:24" x14ac:dyDescent="0.25">
      <c r="A19" s="4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24" x14ac:dyDescent="0.25">
      <c r="A20" s="4"/>
      <c r="B20" s="2"/>
      <c r="C20" s="2"/>
      <c r="D20" s="2"/>
      <c r="E20" s="2"/>
      <c r="F20" s="2"/>
      <c r="G20" s="2"/>
      <c r="H20" s="2"/>
      <c r="I20" s="2"/>
      <c r="J20" s="2"/>
      <c r="K20" s="2"/>
      <c r="S20" s="24"/>
      <c r="T20" s="24"/>
      <c r="U20" s="24"/>
    </row>
    <row r="21" spans="1:24" x14ac:dyDescent="0.25">
      <c r="A21" s="4"/>
      <c r="B21" s="2"/>
      <c r="C21" s="2"/>
      <c r="D21" s="2"/>
      <c r="E21" s="2"/>
      <c r="F21" s="2"/>
      <c r="G21" s="2"/>
      <c r="H21" s="2"/>
      <c r="I21" s="2"/>
      <c r="J21" s="2"/>
      <c r="K21" s="2"/>
      <c r="S21" s="24"/>
      <c r="T21" s="24"/>
      <c r="U21" s="24"/>
    </row>
    <row r="22" spans="1:24" x14ac:dyDescent="0.25">
      <c r="A22" s="4"/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24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24" x14ac:dyDescent="0.25">
      <c r="A24" s="4"/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24" x14ac:dyDescent="0.25">
      <c r="A25" s="4"/>
      <c r="B25" s="2"/>
      <c r="C25" s="2"/>
      <c r="D25" s="9"/>
      <c r="E25" s="9"/>
      <c r="F25" s="2"/>
      <c r="G25" s="2"/>
      <c r="H25" s="2"/>
      <c r="I25" s="2"/>
      <c r="J25" s="2"/>
      <c r="K25" s="2"/>
    </row>
    <row r="26" spans="1:24" x14ac:dyDescent="0.25">
      <c r="A26" s="4"/>
      <c r="B26" s="2"/>
      <c r="C26" s="2"/>
      <c r="D26" s="9"/>
      <c r="E26" s="9"/>
      <c r="F26" s="2"/>
      <c r="G26" s="2"/>
      <c r="H26" s="2"/>
      <c r="I26" s="2"/>
      <c r="J26" s="2"/>
      <c r="K26" s="2"/>
    </row>
    <row r="27" spans="1:24" x14ac:dyDescent="0.25">
      <c r="A27" s="4"/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24" x14ac:dyDescent="0.25">
      <c r="I28" s="8"/>
    </row>
    <row r="29" spans="1:24" x14ac:dyDescent="0.25">
      <c r="G29" s="7"/>
      <c r="I29" s="8"/>
    </row>
    <row r="36" spans="28:28" x14ac:dyDescent="0.25">
      <c r="AB36" s="11"/>
    </row>
  </sheetData>
  <sheetProtection algorithmName="SHA-512" hashValue="PuctQkIFYddbB0yzzEFvBLjSOgpFG3QGnVMlwbx/j+vRuY6R6xyUVw8pZxSwPFw/TIx05Fh4Vre5l+JcvQDKtQ==" saltValue="Wd9pmftKqw5FRIOjzaughw==" spinCount="100000" sheet="1" objects="1" scenarios="1"/>
  <protectedRanges>
    <protectedRange sqref="I11:I16" name="Rozstęp1"/>
  </protectedRanges>
  <autoFilter ref="A10:W18" xr:uid="{00000000-0009-0000-0000-000000000000}">
    <filterColumn colId="20" showButton="0"/>
  </autoFilter>
  <mergeCells count="37">
    <mergeCell ref="X3:X9"/>
    <mergeCell ref="W2:X2"/>
    <mergeCell ref="S3:S9"/>
    <mergeCell ref="U10:V10"/>
    <mergeCell ref="U11:V11"/>
    <mergeCell ref="I11:I16"/>
    <mergeCell ref="U12:V12"/>
    <mergeCell ref="W3:W9"/>
    <mergeCell ref="R3:R9"/>
    <mergeCell ref="U3:V9"/>
    <mergeCell ref="M4:M9"/>
    <mergeCell ref="O3:O9"/>
    <mergeCell ref="P3:P9"/>
    <mergeCell ref="U15:V15"/>
    <mergeCell ref="U13:V13"/>
    <mergeCell ref="K3:K9"/>
    <mergeCell ref="L3:N3"/>
    <mergeCell ref="N4:N9"/>
    <mergeCell ref="U16:V16"/>
    <mergeCell ref="U14:V14"/>
    <mergeCell ref="T3:T9"/>
    <mergeCell ref="A1:V1"/>
    <mergeCell ref="A2:A9"/>
    <mergeCell ref="B2:B9"/>
    <mergeCell ref="C2:C9"/>
    <mergeCell ref="D2:D9"/>
    <mergeCell ref="F2:H3"/>
    <mergeCell ref="I2:K2"/>
    <mergeCell ref="L2:V2"/>
    <mergeCell ref="E2:E9"/>
    <mergeCell ref="Q3:Q9"/>
    <mergeCell ref="F4:F9"/>
    <mergeCell ref="G4:G9"/>
    <mergeCell ref="H4:H9"/>
    <mergeCell ref="L4:L9"/>
    <mergeCell ref="J3:J9"/>
    <mergeCell ref="I3:I9"/>
  </mergeCells>
  <conditionalFormatting sqref="W11:X17">
    <cfRule type="expression" dxfId="0" priority="2">
      <formula>$I$11=0</formula>
    </cfRule>
  </conditionalFormatting>
  <pageMargins left="0.47244094488188981" right="3.937007874015748E-2" top="0.35433070866141736" bottom="0.55118110236220474" header="0.11811023622047245" footer="0.27559055118110237"/>
  <pageSetup paperSize="9" scale="60" orientation="landscape" useFirstPageNumber="1" horizontalDpi="300" verticalDpi="300" r:id="rId1"/>
  <headerFooter alignWithMargins="0">
    <oddFooter>Strona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newpower</dc:creator>
  <cp:lastModifiedBy>User4</cp:lastModifiedBy>
  <cp:lastPrinted>2017-08-28T13:47:50Z</cp:lastPrinted>
  <dcterms:created xsi:type="dcterms:W3CDTF">2013-10-28T09:32:54Z</dcterms:created>
  <dcterms:modified xsi:type="dcterms:W3CDTF">2019-08-13T13:31:19Z</dcterms:modified>
</cp:coreProperties>
</file>